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21_общая структура\Бизнес-планирование\Факт\Сайт\1 квартал\"/>
    </mc:Choice>
  </mc:AlternateContent>
  <bookViews>
    <workbookView xWindow="0" yWindow="0" windowWidth="25200" windowHeight="11328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Лист1!$B$1:$AE$13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2" i="1" l="1"/>
  <c r="AE10" i="1"/>
  <c r="AE9" i="1"/>
  <c r="AE8" i="1"/>
  <c r="AE7" i="1"/>
  <c r="AE6" i="1"/>
  <c r="AD12" i="1"/>
  <c r="AD8" i="1"/>
  <c r="AD11" i="1" s="1"/>
  <c r="AD13" i="1" s="1"/>
  <c r="AD10" i="1"/>
  <c r="AD9" i="1"/>
  <c r="AD7" i="1"/>
  <c r="AD6" i="1"/>
  <c r="AB10" i="1" l="1"/>
  <c r="AE11" i="1" l="1"/>
  <c r="AE13" i="1" s="1"/>
  <c r="AC12" i="1"/>
  <c r="AC10" i="1"/>
  <c r="AC9" i="1"/>
  <c r="AC8" i="1"/>
  <c r="AC7" i="1"/>
  <c r="AC6" i="1"/>
  <c r="AC11" i="1" l="1"/>
  <c r="AC13" i="1" s="1"/>
  <c r="AB12" i="1"/>
  <c r="AB9" i="1"/>
  <c r="AB8" i="1"/>
  <c r="AB7" i="1"/>
  <c r="AB6" i="1"/>
  <c r="AB11" i="1" l="1"/>
  <c r="AA12" i="1"/>
  <c r="AA10" i="1"/>
  <c r="AA9" i="1"/>
  <c r="AA8" i="1"/>
  <c r="AA7" i="1"/>
  <c r="AA6" i="1"/>
  <c r="AA11" i="1" l="1"/>
  <c r="AB13" i="1"/>
  <c r="Z12" i="1" l="1"/>
  <c r="Z10" i="1"/>
  <c r="Z9" i="1"/>
  <c r="Z8" i="1"/>
  <c r="Z7" i="1"/>
  <c r="Z6" i="1"/>
  <c r="Z11" i="1" l="1"/>
  <c r="Z13" i="1" s="1"/>
  <c r="AA13" i="1"/>
  <c r="Y12" i="1"/>
  <c r="Y10" i="1"/>
  <c r="Y9" i="1"/>
  <c r="Y8" i="1"/>
  <c r="Y7" i="1"/>
  <c r="Y6" i="1"/>
  <c r="Y11" i="1" l="1"/>
  <c r="X12" i="1"/>
  <c r="X10" i="1"/>
  <c r="X9" i="1"/>
  <c r="X8" i="1"/>
  <c r="X7" i="1"/>
  <c r="X6" i="1"/>
  <c r="Y13" i="1" l="1"/>
  <c r="X11" i="1"/>
  <c r="X13" i="1" s="1"/>
  <c r="W12" i="1"/>
  <c r="W10" i="1"/>
  <c r="W9" i="1"/>
  <c r="W8" i="1"/>
  <c r="W7" i="1"/>
  <c r="W6" i="1"/>
  <c r="V12" i="1"/>
  <c r="V10" i="1"/>
  <c r="V9" i="1"/>
  <c r="V8" i="1"/>
  <c r="V7" i="1"/>
  <c r="V6" i="1"/>
  <c r="W11" i="1" l="1"/>
  <c r="W13" i="1" s="1"/>
  <c r="U12" i="1"/>
  <c r="U10" i="1"/>
  <c r="U9" i="1"/>
  <c r="U8" i="1"/>
  <c r="U7" i="1"/>
  <c r="U6" i="1"/>
  <c r="U11" i="1" l="1"/>
  <c r="U13" i="1" s="1"/>
  <c r="V11" i="1"/>
  <c r="V13" i="1" s="1"/>
  <c r="T12" i="1"/>
  <c r="T10" i="1"/>
  <c r="T9" i="1"/>
  <c r="T8" i="1"/>
  <c r="T7" i="1"/>
  <c r="T6" i="1"/>
  <c r="S12" i="1" l="1"/>
  <c r="S10" i="1"/>
  <c r="S9" i="1"/>
  <c r="S8" i="1"/>
  <c r="S7" i="1"/>
  <c r="S6" i="1"/>
  <c r="R12" i="1"/>
  <c r="R10" i="1"/>
  <c r="R9" i="1"/>
  <c r="R8" i="1"/>
  <c r="R7" i="1"/>
  <c r="R6" i="1"/>
  <c r="T11" i="1" l="1"/>
  <c r="T13" i="1" s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</calcChain>
</file>

<file path=xl/sharedStrings.xml><?xml version="1.0" encoding="utf-8"?>
<sst xmlns="http://schemas.openxmlformats.org/spreadsheetml/2006/main" count="40" uniqueCount="40">
  <si>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</si>
  <si>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</si>
  <si>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</si>
  <si>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</si>
  <si>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</si>
  <si>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</si>
  <si>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</si>
  <si>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</si>
  <si>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</si>
  <si>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</si>
  <si>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</si>
  <si>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</si>
  <si>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</si>
  <si>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</si>
  <si>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</si>
  <si>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</si>
  <si>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</si>
  <si>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</si>
  <si>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</si>
  <si>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</si>
  <si>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</si>
  <si>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</si>
  <si>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</si>
  <si>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</si>
  <si>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</si>
  <si>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</si>
  <si>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</si>
  <si>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</si>
  <si>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</si>
  <si>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факт</t>
  </si>
  <si>
    <t>2 квартал 2019 года факт</t>
  </si>
  <si>
    <t>3 квартал 2019 года факт</t>
  </si>
  <si>
    <t>4 квартал 2019 года факт</t>
  </si>
  <si>
    <t>1 квартал 2020 года факт</t>
  </si>
  <si>
    <t>2 квартал 2020 года факт</t>
  </si>
  <si>
    <t>3 квартал 2020 года факт</t>
  </si>
  <si>
    <t>4 квартал 2020 года факт</t>
  </si>
  <si>
    <t>Прогноз финансовых результатов на 2 квартал 2021 года</t>
  </si>
  <si>
    <t>1 квартал 2021 года факт</t>
  </si>
  <si>
    <t>2 квартал 2021 года прогноз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</si>
</sst>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%202020/&#1054;&#1090;&#1095;&#1105;&#1090;_1&#1082;&#1074;_&#1056;&#1086;&#1089;&#1089;&#1077;&#1090;&#1080;%20&#1070;&#1075;_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20/&#1054;&#1090;&#1095;&#1105;&#1090;_2&#1082;&#1074;_&#1056;&#1086;&#1089;&#1089;&#1077;&#1090;&#1080;%20&#1070;&#1075;_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20/&#1054;&#1090;&#1095;&#1105;&#1090;_3&#1082;&#1074;_&#1056;&#1086;&#1089;&#1089;&#1077;&#1090;&#1080;%20&#1070;&#1075;_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20/&#1054;&#1090;&#1095;&#1105;&#1090;_4&#1082;&#1074;_&#1056;&#1086;&#1089;&#1089;&#1077;&#1090;&#1080;%20&#1070;&#1075;_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55;&#1083;&#1072;&#1085;/&#1055;&#1077;&#1088;&#1074;&#1086;&#1085;&#1072;&#1095;&#1072;&#1083;&#1100;&#1085;&#1099;&#1081;%20&#1087;&#1083;&#1072;&#1085;/&#1040;&#1056;&#1052;%20&#1041;&#1080;&#1079;&#1085;&#1077;&#1089;-&#1087;&#1083;&#1072;&#1085;&#1072;%20&#1056;&#1086;&#1089;&#1089;&#1077;&#1090;&#1080;%20&#1070;&#1075;%20&#1085;&#1072;%202021-202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/&#1054;&#1090;&#1095;&#1105;&#1090;_1&#1082;&#1074;_&#1056;&#1086;&#1089;&#1089;&#1077;&#1090;&#1080;%20&#1070;&#1075;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19/&#1054;&#1090;&#1095;&#1105;&#1090;_2&#1082;&#1074;_&#1052;&#1056;&#1057;&#1050;%20&#1070;&#1075;&#1072;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19/&#1054;&#1090;&#1095;&#1105;&#1090;_3&#1082;&#1074;_&#1052;&#1056;&#1057;&#1050;%20&#1070;&#1075;&#1072;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19/&#1054;&#1090;&#1095;&#1105;&#1090;_4&#1082;&#1074;_&#1052;&#1056;&#1057;&#1050;%20&#1070;&#1075;&#1072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T26">
            <v>2.3746647867832024E-2</v>
          </cell>
        </row>
      </sheetData>
      <sheetData sheetId="22">
        <row r="176">
          <cell r="J176">
            <v>5556.1119742477822</v>
          </cell>
        </row>
      </sheetData>
      <sheetData sheetId="23">
        <row r="11">
          <cell r="J11">
            <v>7599.0757810600007</v>
          </cell>
        </row>
      </sheetData>
      <sheetData sheetId="24"/>
      <sheetData sheetId="25"/>
      <sheetData sheetId="26"/>
      <sheetData sheetId="27">
        <row r="12">
          <cell r="J12">
            <v>8830567.1244873628</v>
          </cell>
          <cell r="U12">
            <v>9609006.5171035118</v>
          </cell>
        </row>
        <row r="18">
          <cell r="U18">
            <v>-8407569.6769999992</v>
          </cell>
        </row>
        <row r="24">
          <cell r="U24">
            <v>1201436.8401035101</v>
          </cell>
        </row>
        <row r="30">
          <cell r="U30">
            <v>-5607.0005999999994</v>
          </cell>
        </row>
        <row r="31">
          <cell r="U31">
            <v>-178993.91999999995</v>
          </cell>
        </row>
        <row r="33">
          <cell r="U33">
            <v>26735.780450000002</v>
          </cell>
        </row>
        <row r="34">
          <cell r="U34">
            <v>-392968.76277999999</v>
          </cell>
        </row>
        <row r="35">
          <cell r="U35">
            <v>0</v>
          </cell>
        </row>
        <row r="36">
          <cell r="U36">
            <v>1677919.4620300003</v>
          </cell>
        </row>
        <row r="38">
          <cell r="U38">
            <v>-1915441.6799300001</v>
          </cell>
        </row>
        <row r="45">
          <cell r="U45">
            <v>-151348.83282999997</v>
          </cell>
        </row>
      </sheetData>
      <sheetData sheetId="28">
        <row r="223">
          <cell r="T223">
            <v>8407569.6770000011</v>
          </cell>
        </row>
      </sheetData>
      <sheetData sheetId="29"/>
      <sheetData sheetId="30"/>
      <sheetData sheetId="31"/>
      <sheetData sheetId="32">
        <row r="79">
          <cell r="T79">
            <v>45385551.492939517</v>
          </cell>
        </row>
      </sheetData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 refreshError="1"/>
      <sheetData sheetId="1" refreshError="1"/>
      <sheetData sheetId="2">
        <row r="36">
          <cell r="R36">
            <v>4389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99">
          <cell r="T99">
            <v>41121</v>
          </cell>
        </row>
      </sheetData>
      <sheetData sheetId="26" refreshError="1"/>
      <sheetData sheetId="27" refreshError="1">
        <row r="12">
          <cell r="L12">
            <v>10930295.064755278</v>
          </cell>
          <cell r="V12">
            <v>8315761.79355668</v>
          </cell>
        </row>
        <row r="18">
          <cell r="V18">
            <v>-7396429.9500000011</v>
          </cell>
        </row>
        <row r="24">
          <cell r="V24">
            <v>919331.84355667839</v>
          </cell>
        </row>
        <row r="30">
          <cell r="V30">
            <v>-5821.5372299999999</v>
          </cell>
        </row>
        <row r="31">
          <cell r="V31">
            <v>-173837.63900000005</v>
          </cell>
        </row>
        <row r="33">
          <cell r="V33">
            <v>20711.26496</v>
          </cell>
        </row>
        <row r="34">
          <cell r="V34">
            <v>-413821.03099</v>
          </cell>
        </row>
        <row r="35">
          <cell r="V35">
            <v>91.509550000000004</v>
          </cell>
        </row>
        <row r="36">
          <cell r="V36">
            <v>1096351.8755599998</v>
          </cell>
        </row>
        <row r="38">
          <cell r="V38">
            <v>-2115728.7990900003</v>
          </cell>
        </row>
        <row r="45">
          <cell r="V45">
            <v>214673.25613999995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20">
          <cell r="K20">
            <v>25981369.778465327</v>
          </cell>
        </row>
      </sheetData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T26">
            <v>-5.5650837716252032E-2</v>
          </cell>
        </row>
      </sheetData>
      <sheetData sheetId="22">
        <row r="176">
          <cell r="N176">
            <v>6417.9325847551036</v>
          </cell>
        </row>
      </sheetData>
      <sheetData sheetId="23">
        <row r="11">
          <cell r="N11">
            <v>9072.0337848999989</v>
          </cell>
        </row>
      </sheetData>
      <sheetData sheetId="24"/>
      <sheetData sheetId="25"/>
      <sheetData sheetId="26"/>
      <sheetData sheetId="27">
        <row r="12">
          <cell r="N12">
            <v>10631303.492375057</v>
          </cell>
          <cell r="X12">
            <v>9441835.5720232874</v>
          </cell>
        </row>
        <row r="18">
          <cell r="X18">
            <v>-8015267.8260000004</v>
          </cell>
        </row>
        <row r="24">
          <cell r="X24">
            <v>1426567.7460232868</v>
          </cell>
        </row>
        <row r="30">
          <cell r="X30">
            <v>-6463.0586500000009</v>
          </cell>
        </row>
        <row r="31">
          <cell r="X31">
            <v>-182784.204</v>
          </cell>
        </row>
        <row r="33">
          <cell r="X33">
            <v>44781.23792</v>
          </cell>
        </row>
        <row r="34">
          <cell r="X34">
            <v>-418512.68166999996</v>
          </cell>
        </row>
        <row r="35">
          <cell r="X35">
            <v>0</v>
          </cell>
        </row>
        <row r="36">
          <cell r="X36">
            <v>2380845.2203400005</v>
          </cell>
        </row>
        <row r="38">
          <cell r="X38">
            <v>-3669203.2279299991</v>
          </cell>
        </row>
        <row r="45">
          <cell r="X45">
            <v>31397.458449999991</v>
          </cell>
        </row>
      </sheetData>
      <sheetData sheetId="28"/>
      <sheetData sheetId="29"/>
      <sheetData sheetId="30"/>
      <sheetData sheetId="31"/>
      <sheetData sheetId="32">
        <row r="79">
          <cell r="T79">
            <v>53659348.593056932</v>
          </cell>
        </row>
      </sheetData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2">
          <cell r="Z12">
            <v>11754993.701493608</v>
          </cell>
        </row>
        <row r="18">
          <cell r="Z18">
            <v>-9961558.6309999991</v>
          </cell>
        </row>
        <row r="24">
          <cell r="Z24">
            <v>1793435.0704936106</v>
          </cell>
        </row>
        <row r="30">
          <cell r="Z30">
            <v>-6304.6464200000009</v>
          </cell>
        </row>
        <row r="31">
          <cell r="Z31">
            <v>-264568.66899999999</v>
          </cell>
        </row>
        <row r="33">
          <cell r="Z33">
            <v>55953.087180000002</v>
          </cell>
        </row>
        <row r="34">
          <cell r="Z34">
            <v>-389610.96520000004</v>
          </cell>
        </row>
        <row r="35">
          <cell r="Z35">
            <v>0</v>
          </cell>
        </row>
        <row r="36">
          <cell r="Z36">
            <v>3504634.8175599999</v>
          </cell>
        </row>
        <row r="38">
          <cell r="Z38">
            <v>-4008129.7889200007</v>
          </cell>
        </row>
        <row r="45">
          <cell r="Z45">
            <v>-305162.16267999995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76">
          <cell r="J176">
            <v>5403.5790529999995</v>
          </cell>
        </row>
      </sheetData>
      <sheetData sheetId="22">
        <row r="11">
          <cell r="J11">
            <v>7583.5056980000008</v>
          </cell>
        </row>
      </sheetData>
      <sheetData sheetId="23" refreshError="1"/>
      <sheetData sheetId="24" refreshError="1"/>
      <sheetData sheetId="25" refreshError="1"/>
      <sheetData sheetId="26">
        <row r="12">
          <cell r="J12">
            <v>9083971.6474181954</v>
          </cell>
        </row>
        <row r="18">
          <cell r="J18">
            <v>-8537339.8080000002</v>
          </cell>
        </row>
        <row r="24">
          <cell r="J24">
            <v>546631.839418196</v>
          </cell>
        </row>
        <row r="30">
          <cell r="J30">
            <v>-6138.6891800000012</v>
          </cell>
        </row>
        <row r="31">
          <cell r="J31">
            <v>-210994.47499999998</v>
          </cell>
        </row>
        <row r="33">
          <cell r="J33">
            <v>102317.88202</v>
          </cell>
        </row>
        <row r="34">
          <cell r="J34">
            <v>-632726.47183000005</v>
          </cell>
        </row>
        <row r="35">
          <cell r="J35">
            <v>2340</v>
          </cell>
        </row>
        <row r="36">
          <cell r="J36">
            <v>513479.42863000004</v>
          </cell>
        </row>
        <row r="38">
          <cell r="J38">
            <v>-479312.41272999998</v>
          </cell>
        </row>
        <row r="45">
          <cell r="J45">
            <v>19530.831531468779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6">
          <cell r="T26">
            <v>5.0856204243848291E-2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2">
          <cell r="U12">
            <v>10237591.5880665</v>
          </cell>
        </row>
        <row r="18">
          <cell r="U18">
            <v>-9055289.4440000001</v>
          </cell>
        </row>
        <row r="24">
          <cell r="U24">
            <v>1182302.1440665007</v>
          </cell>
        </row>
        <row r="30">
          <cell r="U30">
            <v>-6798.0456500000009</v>
          </cell>
        </row>
        <row r="31">
          <cell r="T31">
            <v>-191778.67600000001</v>
          </cell>
        </row>
        <row r="33">
          <cell r="U33">
            <v>88592.66347</v>
          </cell>
        </row>
        <row r="34">
          <cell r="U34">
            <v>-405707.05455</v>
          </cell>
        </row>
        <row r="35">
          <cell r="U35">
            <v>0</v>
          </cell>
        </row>
        <row r="36">
          <cell r="U36">
            <v>924717.93230999995</v>
          </cell>
        </row>
        <row r="38">
          <cell r="U38">
            <v>-899800.31713999994</v>
          </cell>
        </row>
        <row r="45">
          <cell r="U45">
            <v>-84050.793669999999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>
        <row r="79">
          <cell r="T79">
            <v>52492900.563977703</v>
          </cell>
        </row>
      </sheetData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3">
          <cell r="T13">
            <v>937613.42558873002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T12">
            <v>35144452.207303919</v>
          </cell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6">
          <cell r="R46">
            <v>441007.11179990671</v>
          </cell>
        </row>
      </sheetData>
      <sheetData sheetId="24"/>
      <sheetData sheetId="25">
        <row r="12">
          <cell r="L12">
            <v>8509884.4087154455</v>
          </cell>
          <cell r="U12">
            <v>9530942.3105597105</v>
          </cell>
          <cell r="V12">
            <v>8255312.8837948106</v>
          </cell>
        </row>
        <row r="18">
          <cell r="U18">
            <v>-7966971.745000001</v>
          </cell>
          <cell r="V18">
            <v>-6730555.3270000005</v>
          </cell>
        </row>
        <row r="24">
          <cell r="U24">
            <v>1563970.5655597094</v>
          </cell>
          <cell r="V24">
            <v>1524757.5567948103</v>
          </cell>
        </row>
        <row r="30">
          <cell r="U30">
            <v>-5403.9303500000005</v>
          </cell>
          <cell r="V30">
            <v>-5527.0831700000008</v>
          </cell>
        </row>
        <row r="31">
          <cell r="U31">
            <v>-158204.16500000001</v>
          </cell>
          <cell r="V31">
            <v>-161064.71300000005</v>
          </cell>
        </row>
        <row r="33">
          <cell r="U33">
            <v>7857.2556299999997</v>
          </cell>
          <cell r="V33">
            <v>9364.98488</v>
          </cell>
        </row>
        <row r="34">
          <cell r="U34">
            <v>-657548.14088000008</v>
          </cell>
          <cell r="V34">
            <v>-623870.59635999997</v>
          </cell>
        </row>
        <row r="35">
          <cell r="V35">
            <v>1013.66061</v>
          </cell>
        </row>
        <row r="36">
          <cell r="U36">
            <v>335676.26773999992</v>
          </cell>
          <cell r="V36">
            <v>1674867.9657200002</v>
          </cell>
        </row>
        <row r="38">
          <cell r="U38">
            <v>-516428.08888000005</v>
          </cell>
          <cell r="V38">
            <v>-1723626.4789499999</v>
          </cell>
        </row>
        <row r="45">
          <cell r="U45">
            <v>-128240.09293</v>
          </cell>
          <cell r="V45">
            <v>-173572.54401999997</v>
          </cell>
        </row>
      </sheetData>
      <sheetData sheetId="26">
        <row r="16">
          <cell r="G16">
            <v>6112893.2409999995</v>
          </cell>
        </row>
      </sheetData>
      <sheetData sheetId="27"/>
      <sheetData sheetId="28">
        <row r="68">
          <cell r="W68">
            <v>903370.44497000007</v>
          </cell>
        </row>
      </sheetData>
      <sheetData sheetId="29"/>
      <sheetData sheetId="30">
        <row r="14">
          <cell r="K14">
            <v>1452</v>
          </cell>
        </row>
      </sheetData>
      <sheetData sheetId="31">
        <row r="13">
          <cell r="I13">
            <v>6280514.068</v>
          </cell>
        </row>
      </sheetData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N12">
            <v>9459529.3665238433</v>
          </cell>
          <cell r="X12">
            <v>8977601.8621487711</v>
          </cell>
        </row>
        <row r="18">
          <cell r="X18">
            <v>-6949240.477</v>
          </cell>
        </row>
        <row r="24">
          <cell r="X24">
            <v>2028361.3851487711</v>
          </cell>
        </row>
        <row r="30">
          <cell r="X30">
            <v>-5549.5250799999994</v>
          </cell>
        </row>
        <row r="31">
          <cell r="X31">
            <v>-160878.39700000003</v>
          </cell>
        </row>
        <row r="33">
          <cell r="X33">
            <v>17192.172849999999</v>
          </cell>
        </row>
        <row r="34">
          <cell r="X34">
            <v>-614875.59004000004</v>
          </cell>
        </row>
        <row r="35">
          <cell r="X35">
            <v>0</v>
          </cell>
        </row>
        <row r="36">
          <cell r="X36">
            <v>259134.73358000006</v>
          </cell>
        </row>
        <row r="38">
          <cell r="X38">
            <v>-1188916.4428900001</v>
          </cell>
        </row>
        <row r="45">
          <cell r="X45">
            <v>-184637.06135000012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  <sheetName val="Отчёт_4кв_МРСК Юга_2018"/>
    </sheetNames>
    <sheetDataSet>
      <sheetData sheetId="0" refreshError="1"/>
      <sheetData sheetId="1">
        <row r="23">
          <cell r="CY23">
            <v>178641</v>
          </cell>
        </row>
      </sheetData>
      <sheetData sheetId="2" refreshError="1"/>
      <sheetData sheetId="3">
        <row r="29">
          <cell r="V29">
            <v>144</v>
          </cell>
        </row>
      </sheetData>
      <sheetData sheetId="4" refreshError="1"/>
      <sheetData sheetId="5" refreshError="1"/>
      <sheetData sheetId="6">
        <row r="29">
          <cell r="Y29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5">
          <cell r="Q15">
            <v>26346888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I7">
            <v>69039057177</v>
          </cell>
        </row>
      </sheetData>
      <sheetData sheetId="19">
        <row r="12">
          <cell r="T12">
            <v>1.6247482292681626E-2</v>
          </cell>
        </row>
      </sheetData>
      <sheetData sheetId="20">
        <row r="49">
          <cell r="T49">
            <v>0</v>
          </cell>
        </row>
      </sheetData>
      <sheetData sheetId="21">
        <row r="12">
          <cell r="T12">
            <v>977.7532920000001</v>
          </cell>
        </row>
      </sheetData>
      <sheetData sheetId="22">
        <row r="11">
          <cell r="T11">
            <v>1338845.1540000001</v>
          </cell>
        </row>
      </sheetData>
      <sheetData sheetId="23">
        <row r="13">
          <cell r="T13">
            <v>972507.0103155449</v>
          </cell>
        </row>
      </sheetData>
      <sheetData sheetId="24">
        <row r="11">
          <cell r="G11">
            <v>14182.4</v>
          </cell>
        </row>
      </sheetData>
      <sheetData sheetId="25" refreshError="1">
        <row r="12">
          <cell r="T12">
            <v>36394026.316206753</v>
          </cell>
          <cell r="Z12">
            <v>9630169.2597034592</v>
          </cell>
        </row>
        <row r="18">
          <cell r="Z18">
            <v>-9036604.1929999981</v>
          </cell>
        </row>
        <row r="24">
          <cell r="Z24">
            <v>593565.0667034603</v>
          </cell>
        </row>
        <row r="30">
          <cell r="Z30">
            <v>-5994.6381300000012</v>
          </cell>
        </row>
        <row r="31">
          <cell r="Z31">
            <v>-249541.36300000004</v>
          </cell>
        </row>
        <row r="33">
          <cell r="Z33">
            <v>13023.314340000001</v>
          </cell>
        </row>
        <row r="34">
          <cell r="Z34">
            <v>-611613.65541999997</v>
          </cell>
        </row>
        <row r="35">
          <cell r="Z35">
            <v>0</v>
          </cell>
        </row>
        <row r="36">
          <cell r="Z36">
            <v>1382651.8560200001</v>
          </cell>
        </row>
        <row r="38">
          <cell r="Z38">
            <v>-1233573.4108300002</v>
          </cell>
        </row>
        <row r="45">
          <cell r="Z45">
            <v>119339.99069000005</v>
          </cell>
        </row>
      </sheetData>
      <sheetData sheetId="26">
        <row r="174">
          <cell r="T174">
            <v>7035.2290000000012</v>
          </cell>
        </row>
      </sheetData>
      <sheetData sheetId="27">
        <row r="127">
          <cell r="T127">
            <v>0</v>
          </cell>
        </row>
      </sheetData>
      <sheetData sheetId="28">
        <row r="22">
          <cell r="T22">
            <v>36938.712</v>
          </cell>
        </row>
      </sheetData>
      <sheetData sheetId="29" refreshError="1"/>
      <sheetData sheetId="30">
        <row r="14">
          <cell r="T14">
            <v>1125</v>
          </cell>
        </row>
      </sheetData>
      <sheetData sheetId="31" refreshError="1"/>
      <sheetData sheetId="32" refreshError="1"/>
      <sheetData sheetId="33">
        <row r="43">
          <cell r="B43" t="str">
            <v>разовые расходы - подхват функции гарантирующего поставщика</v>
          </cell>
        </row>
      </sheetData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>
        <row r="45">
          <cell r="Q45">
            <v>13794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2">
          <cell r="Y22">
            <v>70982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1">
          <cell r="H21">
            <v>5941327.918493785</v>
          </cell>
        </row>
      </sheetData>
      <sheetData sheetId="23">
        <row r="176">
          <cell r="L176">
            <v>5838.5786319293165</v>
          </cell>
        </row>
      </sheetData>
      <sheetData sheetId="24">
        <row r="11">
          <cell r="L11">
            <v>7812.4900284779869</v>
          </cell>
        </row>
      </sheetData>
      <sheetData sheetId="25"/>
      <sheetData sheetId="26"/>
      <sheetData sheetId="27"/>
      <sheetData sheetId="28">
        <row r="12">
          <cell r="H12">
            <v>37652628.929403789</v>
          </cell>
          <cell r="U12">
            <v>9481704.3312893808</v>
          </cell>
          <cell r="V12">
            <v>8608284.4211538211</v>
          </cell>
        </row>
        <row r="18">
          <cell r="U18">
            <v>-8198890.5440000007</v>
          </cell>
          <cell r="V18">
            <v>-7456283.6699999981</v>
          </cell>
        </row>
        <row r="24">
          <cell r="U24">
            <v>1282813.7872893808</v>
          </cell>
          <cell r="V24">
            <v>1152000.7511538211</v>
          </cell>
        </row>
        <row r="30">
          <cell r="U30">
            <v>-5464.6373600000006</v>
          </cell>
          <cell r="V30">
            <v>-5486.72822</v>
          </cell>
        </row>
        <row r="31">
          <cell r="U31">
            <v>-165697.63680000001</v>
          </cell>
          <cell r="V31">
            <v>-193414.78600000002</v>
          </cell>
        </row>
        <row r="33">
          <cell r="U33">
            <v>10808.46811</v>
          </cell>
          <cell r="V33">
            <v>178455.50023000001</v>
          </cell>
        </row>
        <row r="34">
          <cell r="U34">
            <v>-625430.11495999992</v>
          </cell>
          <cell r="V34">
            <v>-629177.88744000008</v>
          </cell>
        </row>
        <row r="35">
          <cell r="U35">
            <v>0</v>
          </cell>
          <cell r="V35">
            <v>153.46429000000001</v>
          </cell>
        </row>
        <row r="36">
          <cell r="U36">
            <v>703313.51419000013</v>
          </cell>
          <cell r="V36">
            <v>408954.45781999995</v>
          </cell>
        </row>
        <row r="38">
          <cell r="U38">
            <v>-573449.26150999987</v>
          </cell>
          <cell r="V38">
            <v>-1223724.0656600001</v>
          </cell>
        </row>
        <row r="45">
          <cell r="U45">
            <v>390765.36034999997</v>
          </cell>
          <cell r="V45">
            <v>211783.14938999998</v>
          </cell>
        </row>
      </sheetData>
      <sheetData sheetId="29">
        <row r="223">
          <cell r="T223">
            <v>15655174.214000002</v>
          </cell>
        </row>
      </sheetData>
      <sheetData sheetId="30"/>
      <sheetData sheetId="31"/>
      <sheetData sheetId="32"/>
      <sheetData sheetId="33">
        <row r="14">
          <cell r="W14">
            <v>984</v>
          </cell>
        </row>
      </sheetData>
      <sheetData sheetId="34">
        <row r="19">
          <cell r="R19">
            <v>1073305.2169999999</v>
          </cell>
        </row>
      </sheetData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">
          <cell r="Y54">
            <v>117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6.4620763659518993E-2</v>
          </cell>
        </row>
      </sheetData>
      <sheetData sheetId="23">
        <row r="176">
          <cell r="N176">
            <v>6386.2358010567259</v>
          </cell>
        </row>
      </sheetData>
      <sheetData sheetId="24">
        <row r="11">
          <cell r="N11">
            <v>9239.059350324329</v>
          </cell>
        </row>
      </sheetData>
      <sheetData sheetId="25"/>
      <sheetData sheetId="26"/>
      <sheetData sheetId="27"/>
      <sheetData sheetId="28">
        <row r="12">
          <cell r="N12">
            <v>10011443.098625384</v>
          </cell>
          <cell r="X12">
            <v>8844513.2626997288</v>
          </cell>
        </row>
        <row r="18">
          <cell r="X18">
            <v>-7259695.7079999996</v>
          </cell>
        </row>
        <row r="24">
          <cell r="X24">
            <v>1584817.5546997287</v>
          </cell>
        </row>
        <row r="30">
          <cell r="X30">
            <v>-5372.6678199999988</v>
          </cell>
        </row>
        <row r="31">
          <cell r="X31">
            <v>-164294.796</v>
          </cell>
        </row>
        <row r="33">
          <cell r="X33">
            <v>87855.644520000002</v>
          </cell>
        </row>
        <row r="34">
          <cell r="X34">
            <v>-612805.86574000004</v>
          </cell>
        </row>
        <row r="35">
          <cell r="X35">
            <v>1.5979999999999999</v>
          </cell>
        </row>
        <row r="36">
          <cell r="X36">
            <v>664767.75573000009</v>
          </cell>
        </row>
        <row r="38">
          <cell r="X38">
            <v>-1274899.3205499998</v>
          </cell>
        </row>
        <row r="45">
          <cell r="X45">
            <v>-688948.08960000006</v>
          </cell>
        </row>
      </sheetData>
      <sheetData sheetId="29">
        <row r="223">
          <cell r="T223">
            <v>22914869.922000002</v>
          </cell>
        </row>
      </sheetData>
      <sheetData sheetId="30"/>
      <sheetData sheetId="31">
        <row r="371">
          <cell r="T371">
            <v>0</v>
          </cell>
        </row>
      </sheetData>
      <sheetData sheetId="32"/>
      <sheetData sheetId="33">
        <row r="14">
          <cell r="T14">
            <v>914</v>
          </cell>
        </row>
      </sheetData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-0.34007417465917622</v>
          </cell>
        </row>
      </sheetData>
      <sheetData sheetId="23"/>
      <sheetData sheetId="24"/>
      <sheetData sheetId="25"/>
      <sheetData sheetId="26"/>
      <sheetData sheetId="27"/>
      <sheetData sheetId="28">
        <row r="12">
          <cell r="Z12">
            <v>10031930.302973669</v>
          </cell>
        </row>
        <row r="18">
          <cell r="Z18">
            <v>-8920014.1279999968</v>
          </cell>
        </row>
        <row r="24">
          <cell r="Z24">
            <v>1111916.1749736727</v>
          </cell>
        </row>
        <row r="30">
          <cell r="Z30">
            <v>-6787.01944</v>
          </cell>
        </row>
        <row r="31">
          <cell r="Z31">
            <v>-273784.19</v>
          </cell>
        </row>
        <row r="33">
          <cell r="Z33">
            <v>82524.157009999995</v>
          </cell>
        </row>
        <row r="34">
          <cell r="Z34">
            <v>-573926.62774999999</v>
          </cell>
        </row>
        <row r="35">
          <cell r="Z35">
            <v>83.329399999999993</v>
          </cell>
        </row>
        <row r="36">
          <cell r="Z36">
            <v>1936809.3535099998</v>
          </cell>
        </row>
        <row r="38">
          <cell r="Z38">
            <v>-6689197.3327799998</v>
          </cell>
        </row>
        <row r="45">
          <cell r="Z45">
            <v>705576.87773999991</v>
          </cell>
        </row>
      </sheetData>
      <sheetData sheetId="29">
        <row r="223">
          <cell r="T223">
            <v>31834884.050000008</v>
          </cell>
        </row>
      </sheetData>
      <sheetData sheetId="30"/>
      <sheetData sheetId="31"/>
      <sheetData sheetId="32"/>
      <sheetData sheetId="33">
        <row r="14">
          <cell r="T14">
            <v>24501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13"/>
  <sheetViews>
    <sheetView tabSelected="1" view="pageBreakPreview" zoomScale="60"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AE13" sqref="AE13"/>
    </sheetView>
  </sheetViews>
  <sheetFormatPr defaultRowHeight="15.75" customHeight="1" x14ac:dyDescent="0.3"/>
  <cols>
    <col min="1" max="1" width="0" hidden="1" customWidth="1"/>
    <col min="2" max="2" width="44.109375" customWidth="1"/>
    <col min="3" max="20" width="16.6640625" hidden="1" customWidth="1"/>
    <col min="21" max="27" width="16.6640625" customWidth="1"/>
    <col min="28" max="28" width="17" customWidth="1"/>
    <col min="29" max="30" width="16.5546875" customWidth="1"/>
    <col min="31" max="31" width="13.88671875" customWidth="1"/>
  </cols>
  <sheetData>
    <row r="2" spans="2:31" ht="15.75" customHeight="1" x14ac:dyDescent="0.35">
      <c r="B2" s="1" t="s">
        <v>37</v>
      </c>
      <c r="T2" s="7"/>
    </row>
    <row r="3" spans="2:31" ht="15.75" customHeight="1" x14ac:dyDescent="0.3">
      <c r="P3" s="6"/>
      <c r="Q3" s="6"/>
      <c r="R3" s="6"/>
      <c r="S3" s="6"/>
      <c r="T3" s="6"/>
      <c r="U3" s="8"/>
      <c r="V3" s="6"/>
      <c r="W3" s="6"/>
      <c r="X3" s="8"/>
      <c r="Y3" s="8"/>
      <c r="Z3" s="6"/>
      <c r="AA3" s="6"/>
    </row>
    <row r="4" spans="2:31" ht="15.75" customHeight="1" x14ac:dyDescent="0.3">
      <c r="AA4" t="s">
        <v>11</v>
      </c>
    </row>
    <row r="5" spans="2:31" ht="30.75" customHeight="1" x14ac:dyDescent="0.3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  <c r="W5" s="3" t="s">
        <v>30</v>
      </c>
      <c r="X5" s="3" t="s">
        <v>31</v>
      </c>
      <c r="Y5" s="3" t="s">
        <v>32</v>
      </c>
      <c r="Z5" s="3" t="s">
        <v>33</v>
      </c>
      <c r="AA5" s="3" t="s">
        <v>34</v>
      </c>
      <c r="AB5" s="3" t="s">
        <v>35</v>
      </c>
      <c r="AC5" s="3" t="s">
        <v>36</v>
      </c>
      <c r="AD5" s="3" t="s">
        <v>38</v>
      </c>
      <c r="AE5" s="3" t="s">
        <v>39</v>
      </c>
    </row>
    <row r="6" spans="2:31" ht="30.75" customHeight="1" x14ac:dyDescent="0.3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'[4]8.ОФР'!$V$12</f>
        <v>8255312.8837948106</v>
      </c>
      <c r="T6" s="5">
        <f>'[5]8.ОФР'!$X$12</f>
        <v>8977601.8621487711</v>
      </c>
      <c r="U6" s="5">
        <f>'[6]8.ОФР'!$Z$12</f>
        <v>9630169.2597034592</v>
      </c>
      <c r="V6" s="5">
        <f>'[7]8.ОФР'!$U$12</f>
        <v>9481704.3312893808</v>
      </c>
      <c r="W6" s="5">
        <f>'[7]8.ОФР'!$V$12</f>
        <v>8608284.4211538211</v>
      </c>
      <c r="X6" s="5">
        <f>'[8]8.ОФР'!$X$12</f>
        <v>8844513.2626997288</v>
      </c>
      <c r="Y6" s="5">
        <f>'[9]8.ОФР'!$Z$12</f>
        <v>10031930.302973669</v>
      </c>
      <c r="Z6" s="5">
        <f>'[10]8.ОФР'!$U$12</f>
        <v>9609006.5171035118</v>
      </c>
      <c r="AA6" s="5">
        <f>'[11]8.ОФР'!$V$12</f>
        <v>8315761.79355668</v>
      </c>
      <c r="AB6" s="5">
        <f>'[12]8.ОФР'!$X$12</f>
        <v>9441835.5720232874</v>
      </c>
      <c r="AC6" s="5">
        <f>'[13]8.ОФР'!$Z$12</f>
        <v>11754993.701493608</v>
      </c>
      <c r="AD6" s="5">
        <f>'[15]8.ОФР'!$U$12</f>
        <v>10237591.5880665</v>
      </c>
      <c r="AE6" s="5">
        <f>'[14]8.ОФР'!$J$12</f>
        <v>9083971.6474181954</v>
      </c>
    </row>
    <row r="7" spans="2:31" ht="30.75" customHeight="1" x14ac:dyDescent="0.3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'[4]8.ОФР'!$V$18*-1</f>
        <v>6730555.3270000005</v>
      </c>
      <c r="T7" s="5">
        <f>'[5]8.ОФР'!$X$18*-1</f>
        <v>6949240.477</v>
      </c>
      <c r="U7" s="5">
        <f>'[6]8.ОФР'!$Z$18*-1</f>
        <v>9036604.1929999981</v>
      </c>
      <c r="V7" s="5">
        <f>'[7]8.ОФР'!$U$18*-1</f>
        <v>8198890.5440000007</v>
      </c>
      <c r="W7" s="5">
        <f>'[7]8.ОФР'!$V$18*-1</f>
        <v>7456283.6699999981</v>
      </c>
      <c r="X7" s="5">
        <f>'[8]8.ОФР'!$X$18*-1</f>
        <v>7259695.7079999996</v>
      </c>
      <c r="Y7" s="5">
        <f>'[9]8.ОФР'!$Z$18*-1</f>
        <v>8920014.1279999968</v>
      </c>
      <c r="Z7" s="5">
        <f>'[10]8.ОФР'!$U$18*-1</f>
        <v>8407569.6769999992</v>
      </c>
      <c r="AA7" s="5">
        <f>'[11]8.ОФР'!$V$18*-1</f>
        <v>7396429.9500000011</v>
      </c>
      <c r="AB7" s="5">
        <f>'[12]8.ОФР'!$X$18*-1</f>
        <v>8015267.8260000004</v>
      </c>
      <c r="AC7" s="5">
        <f>'[13]8.ОФР'!$Z$18*-1</f>
        <v>9961558.6309999991</v>
      </c>
      <c r="AD7" s="5">
        <f>'[15]8.ОФР'!$U$18*-1</f>
        <v>9055289.4440000001</v>
      </c>
      <c r="AE7" s="5">
        <f>'[14]8.ОФР'!$J$18*-1</f>
        <v>8537339.8080000002</v>
      </c>
    </row>
    <row r="8" spans="2:31" ht="30.75" customHeight="1" x14ac:dyDescent="0.3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'[4]8.ОФР'!$V$24</f>
        <v>1524757.5567948103</v>
      </c>
      <c r="T8" s="5">
        <f>'[5]8.ОФР'!$X$24</f>
        <v>2028361.3851487711</v>
      </c>
      <c r="U8" s="5">
        <f>'[6]8.ОФР'!$Z$24</f>
        <v>593565.0667034603</v>
      </c>
      <c r="V8" s="5">
        <f>'[7]8.ОФР'!$U$24</f>
        <v>1282813.7872893808</v>
      </c>
      <c r="W8" s="5">
        <f>'[7]8.ОФР'!$V$24</f>
        <v>1152000.7511538211</v>
      </c>
      <c r="X8" s="5">
        <f>'[8]8.ОФР'!$X$24</f>
        <v>1584817.5546997287</v>
      </c>
      <c r="Y8" s="5">
        <f>'[9]8.ОФР'!$Z$24</f>
        <v>1111916.1749736727</v>
      </c>
      <c r="Z8" s="5">
        <f>'[10]8.ОФР'!$U$24</f>
        <v>1201436.8401035101</v>
      </c>
      <c r="AA8" s="5">
        <f>'[11]8.ОФР'!$V$24</f>
        <v>919331.84355667839</v>
      </c>
      <c r="AB8" s="5">
        <f>'[12]8.ОФР'!$X$24</f>
        <v>1426567.7460232868</v>
      </c>
      <c r="AC8" s="5">
        <f>'[13]8.ОФР'!$Z$24</f>
        <v>1793435.0704936106</v>
      </c>
      <c r="AD8" s="5">
        <f>'[15]8.ОФР'!$U$24</f>
        <v>1182302.1440665007</v>
      </c>
      <c r="AE8" s="5">
        <f>'[14]8.ОФР'!$J$24</f>
        <v>546631.839418196</v>
      </c>
    </row>
    <row r="9" spans="2:31" ht="30.75" customHeight="1" x14ac:dyDescent="0.3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'[4]8.ОФР'!$V$30*-1+'[4]8.ОФР'!$V$31*-1</f>
        <v>166591.79617000005</v>
      </c>
      <c r="T9" s="5">
        <f>'[5]8.ОФР'!$X$30*-1+'[5]8.ОФР'!$X$31*-1</f>
        <v>166427.92208000002</v>
      </c>
      <c r="U9" s="5">
        <f>'[6]8.ОФР'!$Z$30*-1+'[6]8.ОФР'!$Z$31*-1</f>
        <v>255536.00113000005</v>
      </c>
      <c r="V9" s="5">
        <f>'[7]8.ОФР'!$U$30*-1+'[7]8.ОФР'!$U$31*-1</f>
        <v>171162.27416</v>
      </c>
      <c r="W9" s="5">
        <f>'[7]8.ОФР'!$V$30*-1+'[7]8.ОФР'!$V$31*-1</f>
        <v>198901.51422000001</v>
      </c>
      <c r="X9" s="5">
        <f>'[8]8.ОФР'!$X$30*-1+'[8]8.ОФР'!$X$31*-1</f>
        <v>169667.46382</v>
      </c>
      <c r="Y9" s="5">
        <f>'[9]8.ОФР'!$Z$30*-1+'[9]8.ОФР'!$Z$31*-1</f>
        <v>280571.20944000001</v>
      </c>
      <c r="Z9" s="5">
        <f>'[10]8.ОФР'!$U$30*-1+'[10]8.ОФР'!$U$31*-1</f>
        <v>184600.92059999995</v>
      </c>
      <c r="AA9" s="5">
        <f>'[11]8.ОФР'!$V$30*-1+'[11]8.ОФР'!$V$31*-1</f>
        <v>179659.17623000004</v>
      </c>
      <c r="AB9" s="5">
        <f>'[12]8.ОФР'!$X$30*-1+'[12]8.ОФР'!$X$31*-1</f>
        <v>189247.26264999999</v>
      </c>
      <c r="AC9" s="5">
        <f>'[13]8.ОФР'!$Z$30*-1+'[13]8.ОФР'!$Z$31*-1</f>
        <v>270873.31542</v>
      </c>
      <c r="AD9" s="5">
        <f>('[15]8.ОФР'!$U$30+'[15]8.ОФР'!$T$31)*-1</f>
        <v>198576.72165000002</v>
      </c>
      <c r="AE9" s="5">
        <f>('[14]8.ОФР'!$J$30+'[14]8.ОФР'!$J$31)*-1</f>
        <v>217133.16417999996</v>
      </c>
    </row>
    <row r="10" spans="2:31" ht="30.75" customHeight="1" x14ac:dyDescent="0.3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'[4]8.ОФР'!$V$33+'[4]8.ОФР'!$V$34+'[4]8.ОФР'!$V$36+'[4]8.ОФР'!$V$38+'[4]8.ОФР'!$V$35</f>
        <v>-662250.46409999963</v>
      </c>
      <c r="T10" s="5">
        <f>'[5]8.ОФР'!$X$33+'[5]8.ОФР'!$X$34+'[5]8.ОФР'!$X$36+'[5]8.ОФР'!$X$38+'[5]8.ОФР'!$X$35</f>
        <v>-1527465.1265</v>
      </c>
      <c r="U10" s="5">
        <f>'[6]8.ОФР'!$Z$33+'[6]8.ОФР'!$Z$34+'[6]8.ОФР'!$Z$36+'[6]8.ОФР'!$Z$38+'[6]8.ОФР'!$Z$35</f>
        <v>-449511.89589000004</v>
      </c>
      <c r="V10" s="5">
        <f>'[7]8.ОФР'!$U$33+'[7]8.ОФР'!$U$34+'[7]8.ОФР'!$U$35+'[7]8.ОФР'!$U$36+'[7]8.ОФР'!$U$38</f>
        <v>-484757.39416999964</v>
      </c>
      <c r="W10" s="5">
        <f>'[7]8.ОФР'!$V$33+'[7]8.ОФР'!$V$34+'[7]8.ОФР'!$V$35+'[7]8.ОФР'!$V$36+'[7]8.ОФР'!$V$38</f>
        <v>-1265338.5307600002</v>
      </c>
      <c r="X10" s="5">
        <f>'[8]8.ОФР'!$X$33+'[8]8.ОФР'!$X$34+'[8]8.ОФР'!$X$35+'[8]8.ОФР'!$X$36+'[8]8.ОФР'!$X$38</f>
        <v>-1135080.1880399999</v>
      </c>
      <c r="Y10" s="5">
        <f>'[9]8.ОФР'!$Z$33+'[9]8.ОФР'!$Z$34+'[9]8.ОФР'!$Z$35+'[9]8.ОФР'!$Z$36+'[9]8.ОФР'!$Z$38</f>
        <v>-5243707.1206100006</v>
      </c>
      <c r="Z10" s="5">
        <f>'[10]8.ОФР'!$U$33+'[10]8.ОФР'!$U$34+'[10]8.ОФР'!$U$35+'[10]8.ОФР'!$U$36+'[10]8.ОФР'!$U$38</f>
        <v>-603755.20022999984</v>
      </c>
      <c r="AA10" s="5">
        <f>'[11]8.ОФР'!$V$33+'[11]8.ОФР'!$V$34+'[11]8.ОФР'!$V$35+'[11]8.ОФР'!$V$36+'[11]8.ОФР'!$V$38</f>
        <v>-1412395.1800100005</v>
      </c>
      <c r="AB10" s="5">
        <f>'[12]8.ОФР'!$X$33+'[12]8.ОФР'!$X$34+'[12]8.ОФР'!$X$35+'[12]8.ОФР'!$X$36+'[12]8.ОФР'!$X$38</f>
        <v>-1662089.4513399987</v>
      </c>
      <c r="AC10" s="5">
        <f>'[13]8.ОФР'!$Z$33+'[13]8.ОФР'!$Z$34+'[13]8.ОФР'!$Z$35+'[13]8.ОФР'!$Z$36+'[13]8.ОФР'!$Z$38</f>
        <v>-837152.84938000096</v>
      </c>
      <c r="AD10" s="5">
        <f>'[15]8.ОФР'!$U$33+'[15]8.ОФР'!$U$34+'[15]8.ОФР'!$U$36+'[15]8.ОФР'!$U$38+'[15]8.ОФР'!$U$35</f>
        <v>-292196.77590999997</v>
      </c>
      <c r="AE10" s="5">
        <f>'[14]8.ОФР'!$J$33+'[14]8.ОФР'!$J$34+'[14]8.ОФР'!$J$35+'[14]8.ОФР'!$J$36+'[14]8.ОФР'!$J$38</f>
        <v>-493901.57390999998</v>
      </c>
    </row>
    <row r="11" spans="2:31" ht="30.75" customHeight="1" x14ac:dyDescent="0.3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 t="shared" ref="R11:V11" si="2">R8-R9+R10</f>
        <v>569919.76381970919</v>
      </c>
      <c r="S11" s="5">
        <f t="shared" si="2"/>
        <v>695915.29652481072</v>
      </c>
      <c r="T11" s="5">
        <f t="shared" si="2"/>
        <v>334468.33656877116</v>
      </c>
      <c r="U11" s="5">
        <f t="shared" si="2"/>
        <v>-111482.8303165398</v>
      </c>
      <c r="V11" s="5">
        <f t="shared" si="2"/>
        <v>626894.11895938113</v>
      </c>
      <c r="W11" s="5">
        <f t="shared" ref="W11:X11" si="3">W8-W9+W10</f>
        <v>-312239.29382617911</v>
      </c>
      <c r="X11" s="5">
        <f t="shared" si="3"/>
        <v>280069.90283972886</v>
      </c>
      <c r="Y11" s="5">
        <f t="shared" ref="Y11" si="4">Y8-Y9+Y10</f>
        <v>-4412362.1550763277</v>
      </c>
      <c r="Z11" s="5">
        <f t="shared" ref="Z11" si="5">Z8-Z9+Z10</f>
        <v>413080.71927351027</v>
      </c>
      <c r="AA11" s="5">
        <f>AA8-AA9+AA10</f>
        <v>-672722.51268332219</v>
      </c>
      <c r="AB11" s="5">
        <f>AB8-AB9+AB10</f>
        <v>-424768.96796671185</v>
      </c>
      <c r="AC11" s="5">
        <f t="shared" ref="AC11:AD11" si="6">AC8-AC9+AC10</f>
        <v>685408.90569360973</v>
      </c>
      <c r="AD11" s="5">
        <f t="shared" si="6"/>
        <v>691528.64650650078</v>
      </c>
      <c r="AE11" s="5">
        <f>AE8-AE9+AE10</f>
        <v>-164402.89867180394</v>
      </c>
    </row>
    <row r="12" spans="2:31" ht="30.75" customHeight="1" x14ac:dyDescent="0.3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'[4]8.ОФР'!$V$45*-1</f>
        <v>173572.54401999997</v>
      </c>
      <c r="T12" s="5">
        <f>'[5]8.ОФР'!$X$45*-1</f>
        <v>184637.06135000012</v>
      </c>
      <c r="U12" s="5">
        <f>'[6]8.ОФР'!$Z$45*-1</f>
        <v>-119339.99069000005</v>
      </c>
      <c r="V12" s="5">
        <f>'[7]8.ОФР'!$U$45*-1</f>
        <v>-390765.36034999997</v>
      </c>
      <c r="W12" s="5">
        <f>'[7]8.ОФР'!$V$45*-1</f>
        <v>-211783.14938999998</v>
      </c>
      <c r="X12" s="5">
        <f>'[8]8.ОФР'!$X$45*-1</f>
        <v>688948.08960000006</v>
      </c>
      <c r="Y12" s="5">
        <f>'[9]8.ОФР'!$Z$45*-1</f>
        <v>-705576.87773999991</v>
      </c>
      <c r="Z12" s="5">
        <f>'[10]8.ОФР'!$U$45*-1</f>
        <v>151348.83282999997</v>
      </c>
      <c r="AA12" s="5">
        <f>'[11]8.ОФР'!$V$45*-1</f>
        <v>-214673.25613999995</v>
      </c>
      <c r="AB12" s="5">
        <f>'[12]8.ОФР'!$X$45*-1</f>
        <v>-31397.458449999991</v>
      </c>
      <c r="AC12" s="5">
        <f>'[13]8.ОФР'!$Z$45*-1</f>
        <v>305162.16267999995</v>
      </c>
      <c r="AD12" s="5">
        <f>'[15]8.ОФР'!$U$45*-1</f>
        <v>84050.793669999999</v>
      </c>
      <c r="AE12" s="5">
        <f>'[14]8.ОФР'!$J$45*-1</f>
        <v>-19530.831531468779</v>
      </c>
    </row>
    <row r="13" spans="2:31" ht="30.75" customHeight="1" x14ac:dyDescent="0.3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7">(N11-N12)</f>
        <v>22722.589169354003</v>
      </c>
      <c r="O13" s="5">
        <f t="shared" si="7"/>
        <v>3597.8935998957604</v>
      </c>
      <c r="P13" s="5">
        <f t="shared" ref="P13:Q13" si="8">(P11-P12)</f>
        <v>1482315.8072363201</v>
      </c>
      <c r="Q13" s="5">
        <f t="shared" si="8"/>
        <v>-997197.91379164858</v>
      </c>
      <c r="R13" s="5">
        <f t="shared" ref="R13:V13" si="9">(R11-R12)</f>
        <v>441679.6708897092</v>
      </c>
      <c r="S13" s="5">
        <f t="shared" si="9"/>
        <v>522342.75250481075</v>
      </c>
      <c r="T13" s="5">
        <f t="shared" si="9"/>
        <v>149831.27521877104</v>
      </c>
      <c r="U13" s="5">
        <f t="shared" si="9"/>
        <v>7857.160373460254</v>
      </c>
      <c r="V13" s="5">
        <f t="shared" si="9"/>
        <v>1017659.4793093811</v>
      </c>
      <c r="W13" s="5">
        <f t="shared" ref="W13:X13" si="10">(W11-W12)</f>
        <v>-100456.14443617914</v>
      </c>
      <c r="X13" s="5">
        <f t="shared" si="10"/>
        <v>-408878.1867602712</v>
      </c>
      <c r="Y13" s="5">
        <f t="shared" ref="Y13:AA13" si="11">(Y11-Y12)</f>
        <v>-3706785.2773363278</v>
      </c>
      <c r="Z13" s="5">
        <f t="shared" ref="Z13" si="12">(Z11-Z12)</f>
        <v>261731.8864435103</v>
      </c>
      <c r="AA13" s="5">
        <f t="shared" si="11"/>
        <v>-458049.25654332223</v>
      </c>
      <c r="AB13" s="5">
        <f t="shared" ref="AB13" si="13">(AB11-AB12)</f>
        <v>-393371.50951671187</v>
      </c>
      <c r="AC13" s="5">
        <f t="shared" ref="AC13:AE13" si="14">(AC11-AC12)</f>
        <v>380246.74301360978</v>
      </c>
      <c r="AD13" s="5">
        <f t="shared" ref="AD13" si="15">(AD11-AD12)</f>
        <v>607477.85283650074</v>
      </c>
      <c r="AE13" s="5">
        <f t="shared" si="14"/>
        <v>-144872.06714033516</v>
      </c>
    </row>
  </sheetData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МРСК Юга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Головашко Наталья Валерьевна</cp:lastModifiedBy>
  <cp:lastPrinted>2016-05-19T11:01:51Z</cp:lastPrinted>
  <dcterms:created xsi:type="dcterms:W3CDTF">2015-04-02T08:39:08Z</dcterms:created>
  <dcterms:modified xsi:type="dcterms:W3CDTF">2021-05-18T13:25:01Z</dcterms:modified>
</cp:coreProperties>
</file>